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<sst xmlns="http://schemas.openxmlformats.org/spreadsheetml/2006/main" count="139" uniqueCount="120">
  <si>
    <t xml:space="preserve">ЗАТВЕРДЖЕНО
Наказ Міністерства фінансів України                                                                   28 січня 2002 року  №57                                                                                     (у редакції наказу Міністерства фінансів України
04.12.2015 № 1118) </t>
  </si>
  <si>
    <t xml:space="preserve">(сума словами і цифрами)                                               </t>
  </si>
  <si>
    <t>Начальник управління освіти</t>
  </si>
  <si>
    <t xml:space="preserve"> (посада)                                                        </t>
  </si>
  <si>
    <t>Ю.М. Ніконов</t>
  </si>
  <si>
    <t xml:space="preserve"> (підпис)</t>
  </si>
  <si>
    <t>(ініціали і прізвище)</t>
  </si>
  <si>
    <t xml:space="preserve"> (число, місяць, рік)</t>
  </si>
  <si>
    <t xml:space="preserve">М.П.                 </t>
  </si>
  <si>
    <t>КОШТОРИС на 2019 рік</t>
  </si>
  <si>
    <t xml:space="preserve"> (Код за ЄДРПОУ та найменування бюджетної установи)</t>
  </si>
  <si>
    <t>м. Херсон</t>
  </si>
  <si>
    <t>(найменування міста, району, області)</t>
  </si>
  <si>
    <r>
      <t>Вид   бюджету</t>
    </r>
    <r>
      <rPr>
        <b/>
        <sz val="12"/>
        <rFont val="Times New Roman"/>
        <family val="1"/>
      </rPr>
      <t>_______________________</t>
    </r>
    <r>
      <rPr>
        <b/>
        <u val="single"/>
        <sz val="12"/>
        <rFont val="Times New Roman"/>
        <family val="1"/>
      </rPr>
      <t>міський</t>
    </r>
    <r>
      <rPr>
        <sz val="12"/>
        <rFont val="Times New Roman"/>
        <family val="1"/>
      </rPr>
      <t>___</t>
    </r>
    <r>
      <rPr>
        <b/>
        <sz val="12"/>
        <rFont val="Times New Roman"/>
        <family val="1"/>
      </rPr>
      <t>_________________________________,</t>
    </r>
  </si>
  <si>
    <r>
      <t xml:space="preserve">код та назва відомчої класифікації видатків та кредитування бюджету </t>
    </r>
    <r>
      <rPr>
        <b/>
        <u val="single"/>
        <sz val="12"/>
        <rFont val="Times New Roman"/>
        <family val="1"/>
      </rPr>
      <t xml:space="preserve"> 06  Орган управління з питань освіти і науки</t>
    </r>
  </si>
  <si>
    <t>код та назва програмної класифікації видатків  та кредитування державного бюджету ______</t>
  </si>
  <si>
    <t>_______________________________________________________________________________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</si>
  <si>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____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</si>
  <si>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колегіумами")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</si>
  <si>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</si>
  <si>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</si>
  <si>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</si>
  <si>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</si>
  <si>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</si>
  <si>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</si>
  <si>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</si>
  <si>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</si>
  <si>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</si>
  <si>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</si>
  <si>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</si>
  <si>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- 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</si>
  <si>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</si>
  <si>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- плата за послуги, що надаються бюджетними установами згідно з їх основною діяльністю</t>
  </si>
  <si>
    <t xml:space="preserve"> - надходження бюджетних установ від додаткової (господарської) діяльності</t>
  </si>
  <si>
    <t xml:space="preserve"> - плата за оренду  майна бюджетних установ</t>
  </si>
  <si>
    <t xml:space="preserve"> - надходження бюджетних установ від реалізації в установленому порядку майна (крім нерухомого майна)</t>
  </si>
  <si>
    <t xml:space="preserve"> - інші  джерела власних надходжень бюджетних установ</t>
  </si>
  <si>
    <t xml:space="preserve"> - благодійні внески, гранти та дарунки</t>
  </si>
  <si>
    <t>250201</t>
  </si>
  <si>
    <t xml:space="preserve"> - кошти, які отримують бюджетні установи для виконання окремих конкретних доручень</t>
  </si>
  <si>
    <t>250202</t>
  </si>
  <si>
    <t xml:space="preserve"> - інші надходження, у т.ч.</t>
  </si>
  <si>
    <t xml:space="preserve">     -інші доходи (розписати за кодами класифікації доходів бюджету)</t>
  </si>
  <si>
    <t xml:space="preserve">     -фінансування (розписати за кодами класифікації фінансування за типом боргового зобов`язання)</t>
  </si>
  <si>
    <t xml:space="preserve">     -повернення кредитів до бюджету (розписати за кодами програмної класифікації видатків та кредитування, класифікації кредитування бюджету)</t>
  </si>
  <si>
    <t>*</t>
  </si>
  <si>
    <r>
      <t>ВИДАТКИ ТА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НАДАННЯ КРЕДИТІВ -усього</t>
    </r>
  </si>
  <si>
    <t xml:space="preserve"> Поточні видатки</t>
  </si>
  <si>
    <t>Оплата праці і нарахування на заробітну плату</t>
  </si>
  <si>
    <t xml:space="preserve">Оплата праці </t>
  </si>
  <si>
    <t>Заробітна плата</t>
  </si>
  <si>
    <t xml:space="preserve">Грошове утримання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</si>
  <si>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</si>
  <si>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</si>
  <si>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</si>
  <si>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</si>
  <si>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</si>
  <si>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</si>
  <si>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</si>
  <si>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1</t>
  </si>
  <si>
    <t>2</t>
  </si>
  <si>
    <t>3</t>
  </si>
  <si>
    <t>4</t>
  </si>
  <si>
    <t>5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</si>
  <si>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</si>
  <si>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</si>
  <si>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</si>
  <si>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</si>
  <si>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</si>
  <si>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</si>
  <si>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</si>
  <si>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</si>
  <si>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 xml:space="preserve">Дослідження і розробки, окремі заходи по реалізації державних (регіональних) програм 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</si>
  <si>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</si>
  <si>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</si>
  <si>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 xml:space="preserve">Обслуговування боргових зобов'язань </t>
  </si>
  <si>
    <t xml:space="preserve">Обслуговування внутрішніх боргових зобов'язань </t>
  </si>
  <si>
    <t xml:space="preserve">Обслуговування зовнішніх боргових зобов'язань 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</si>
  <si>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</si>
  <si>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</si>
  <si>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</si>
  <si>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</si>
  <si>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</si>
  <si>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</si>
  <si>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</si>
  <si>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</si>
  <si>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</si>
  <si>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</si>
  <si>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</si>
  <si>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</si>
  <si>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</si>
  <si>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</si>
  <si>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</si>
  <si>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</si>
  <si>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</si>
  <si>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</si>
  <si>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</si>
  <si>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</si>
  <si>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</si>
  <si>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</si>
  <si>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</si>
  <si>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</si>
  <si>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</si>
  <si>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</si>
  <si>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</si>
  <si>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</si>
  <si>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</si>
  <si>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</si>
  <si>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</si>
  <si>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</si>
  <si>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</si>
  <si>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</si>
  <si>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 xml:space="preserve"> Нерозподілені видатки</t>
  </si>
  <si>
    <t xml:space="preserve">Керівник                                                       </t>
  </si>
  <si>
    <t xml:space="preserve">                                                                                                                                  (підпис)      (ініціали і прізвище)</t>
  </si>
  <si>
    <t>Керівник бухгалтерської служби/</t>
  </si>
  <si>
    <t xml:space="preserve">начальник планово-фінансового підрозділу </t>
  </si>
  <si>
    <t>(число, місяць, рік)</t>
  </si>
  <si>
    <t xml:space="preserve">      М.П.</t>
  </si>
  <si>
    <t>** сума проставляється за кодом відповідно до класифікації кредитування бюджету та не враховується у рядку "НАДХОДЖЕННЯ-усього"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</si>
</sst>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грн.&quot;;\-#,##0.00\ &quot;грн.&quot;"/>
  </numFmts>
  <fonts count="2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b/>
      <i/>
      <sz val="11"/>
      <name val="Times New Roman Cyr"/>
      <family val="0"/>
    </font>
    <font>
      <i/>
      <sz val="10"/>
      <name val="Times New Roman"/>
      <family val="1"/>
    </font>
    <font>
      <sz val="12"/>
      <name val="Times New Roman Cyr"/>
      <family val="1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 Cyr"/>
      <family val="1"/>
    </font>
    <font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7" applyFont="1" applyFill="1" applyBorder="1">
      <alignment/>
      <protection/>
    </xf>
    <xf numFmtId="0" fontId="1" fillId="0" borderId="0" xfId="17" applyFont="1" applyFill="1" applyAlignment="1">
      <alignment horizontal="left" wrapText="1"/>
      <protection/>
    </xf>
    <xf numFmtId="0" fontId="1" fillId="0" borderId="0" xfId="17" applyFont="1" applyAlignment="1">
      <alignment horizontal="center" wrapText="1"/>
      <protection/>
    </xf>
    <xf numFmtId="0" fontId="0" fillId="0" borderId="0" xfId="17" applyFont="1">
      <alignment/>
      <protection/>
    </xf>
    <xf numFmtId="0" fontId="1" fillId="0" borderId="0" xfId="17" applyFont="1" applyFill="1">
      <alignment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/>
      <protection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justify" vertical="distributed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4" fillId="0" borderId="3" xfId="17" applyNumberFormat="1" applyFont="1" applyFill="1" applyBorder="1" applyAlignment="1">
      <alignment horizontal="left" wrapText="1"/>
      <protection/>
    </xf>
    <xf numFmtId="0" fontId="15" fillId="0" borderId="3" xfId="17" applyFont="1" applyFill="1" applyBorder="1" applyAlignment="1">
      <alignment horizontal="center"/>
      <protection/>
    </xf>
    <xf numFmtId="0" fontId="3" fillId="0" borderId="3" xfId="17" applyFont="1" applyFill="1" applyBorder="1" applyAlignment="1">
      <alignment horizontal="center" vertical="top"/>
      <protection/>
    </xf>
    <xf numFmtId="0" fontId="16" fillId="0" borderId="3" xfId="17" applyFont="1" applyFill="1" applyBorder="1" applyAlignment="1">
      <alignment horizontal="center"/>
      <protection/>
    </xf>
    <xf numFmtId="0" fontId="1" fillId="0" borderId="3" xfId="17" applyFont="1" applyFill="1" applyBorder="1" applyAlignment="1">
      <alignment horizontal="center"/>
      <protection/>
    </xf>
    <xf numFmtId="49" fontId="5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left" wrapText="1"/>
      <protection/>
    </xf>
    <xf numFmtId="0" fontId="12" fillId="0" borderId="3" xfId="0" applyFont="1" applyBorder="1" applyAlignment="1">
      <alignment horizontal="center" wrapText="1"/>
    </xf>
    <xf numFmtId="0" fontId="14" fillId="0" borderId="3" xfId="17" applyFont="1" applyFill="1" applyBorder="1" applyAlignment="1">
      <alignment wrapText="1"/>
      <protection/>
    </xf>
    <xf numFmtId="0" fontId="3" fillId="0" borderId="3" xfId="17" applyFont="1" applyFill="1" applyBorder="1" applyAlignment="1">
      <alignment horizontal="center"/>
      <protection/>
    </xf>
    <xf numFmtId="0" fontId="3" fillId="0" borderId="3" xfId="17" applyFont="1" applyFill="1" applyBorder="1">
      <alignment/>
      <protection/>
    </xf>
    <xf numFmtId="0" fontId="14" fillId="0" borderId="4" xfId="17" applyFont="1" applyFill="1" applyBorder="1" applyAlignment="1">
      <alignment horizontal="left" wrapText="1"/>
      <protection/>
    </xf>
    <xf numFmtId="0" fontId="14" fillId="0" borderId="5" xfId="17" applyFont="1" applyFill="1" applyBorder="1" applyAlignment="1">
      <alignment horizontal="left" wrapText="1"/>
      <protection/>
    </xf>
    <xf numFmtId="0" fontId="2" fillId="0" borderId="3" xfId="17" applyFont="1" applyFill="1" applyBorder="1" applyAlignment="1">
      <alignment horizontal="center" wrapText="1"/>
      <protection/>
    </xf>
    <xf numFmtId="0" fontId="2" fillId="2" borderId="3" xfId="17" applyFont="1" applyFill="1" applyBorder="1" applyAlignment="1">
      <alignment horizontal="left" wrapText="1"/>
      <protection/>
    </xf>
    <xf numFmtId="0" fontId="4" fillId="2" borderId="3" xfId="0" applyFont="1" applyFill="1" applyBorder="1" applyAlignment="1">
      <alignment horizontal="center" wrapText="1"/>
    </xf>
    <xf numFmtId="0" fontId="17" fillId="0" borderId="3" xfId="17" applyFont="1" applyFill="1" applyBorder="1" applyAlignment="1">
      <alignment wrapText="1"/>
      <protection/>
    </xf>
    <xf numFmtId="0" fontId="14" fillId="0" borderId="3" xfId="17" applyFont="1" applyFill="1" applyBorder="1" applyAlignment="1">
      <alignment wrapText="1"/>
      <protection/>
    </xf>
    <xf numFmtId="0" fontId="17" fillId="0" borderId="3" xfId="17" applyFont="1" applyFill="1" applyBorder="1" applyAlignment="1">
      <alignment horizontal="left" wrapText="1"/>
      <protection/>
    </xf>
    <xf numFmtId="0" fontId="3" fillId="0" borderId="3" xfId="17" applyFont="1" applyFill="1" applyBorder="1" applyAlignment="1">
      <alignment wrapText="1"/>
      <protection/>
    </xf>
    <xf numFmtId="0" fontId="7" fillId="0" borderId="3" xfId="0" applyFont="1" applyBorder="1" applyAlignment="1">
      <alignment horizontal="center" vertical="center" wrapText="1"/>
    </xf>
    <xf numFmtId="0" fontId="3" fillId="0" borderId="3" xfId="17" applyFont="1" applyFill="1" applyBorder="1" applyAlignment="1">
      <alignment vertical="top" wrapText="1"/>
      <protection/>
    </xf>
    <xf numFmtId="0" fontId="18" fillId="0" borderId="3" xfId="0" applyFont="1" applyBorder="1" applyAlignment="1">
      <alignment horizontal="center" vertical="center" wrapText="1"/>
    </xf>
    <xf numFmtId="0" fontId="19" fillId="0" borderId="3" xfId="17" applyFont="1" applyFill="1" applyBorder="1" applyAlignment="1">
      <alignment horizontal="center" vertical="top"/>
      <protection/>
    </xf>
    <xf numFmtId="0" fontId="3" fillId="0" borderId="3" xfId="17" applyFont="1" applyFill="1" applyBorder="1" applyAlignment="1">
      <alignment wrapText="1"/>
      <protection/>
    </xf>
    <xf numFmtId="0" fontId="19" fillId="0" borderId="3" xfId="17" applyFont="1" applyFill="1" applyBorder="1" applyAlignment="1">
      <alignment horizontal="center" vertical="top"/>
      <protection/>
    </xf>
    <xf numFmtId="0" fontId="2" fillId="0" borderId="3" xfId="17" applyFont="1" applyFill="1" applyBorder="1" applyAlignment="1">
      <alignment wrapText="1"/>
      <protection/>
    </xf>
    <xf numFmtId="0" fontId="2" fillId="0" borderId="3" xfId="17" applyFont="1" applyFill="1" applyBorder="1" applyAlignment="1">
      <alignment wrapText="1"/>
      <protection/>
    </xf>
    <xf numFmtId="0" fontId="3" fillId="0" borderId="3" xfId="17" applyFont="1" applyFill="1" applyBorder="1" applyAlignment="1">
      <alignment horizontal="left" vertical="top" wrapText="1"/>
      <protection/>
    </xf>
    <xf numFmtId="0" fontId="14" fillId="0" borderId="3" xfId="17" applyFont="1" applyFill="1" applyBorder="1" applyAlignment="1">
      <alignment vertical="top" wrapText="1"/>
      <protection/>
    </xf>
    <xf numFmtId="2" fontId="5" fillId="0" borderId="3" xfId="0" applyNumberFormat="1" applyFont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left" vertical="top" wrapText="1"/>
      <protection/>
    </xf>
    <xf numFmtId="0" fontId="14" fillId="0" borderId="0" xfId="17" applyFont="1" applyFill="1" applyBorder="1">
      <alignment/>
      <protection/>
    </xf>
    <xf numFmtId="0" fontId="20" fillId="0" borderId="0" xfId="17" applyFont="1">
      <alignment/>
      <protection/>
    </xf>
    <xf numFmtId="0" fontId="14" fillId="0" borderId="0" xfId="17" applyFont="1" applyFill="1">
      <alignment/>
      <protection/>
    </xf>
    <xf numFmtId="0" fontId="3" fillId="0" borderId="0" xfId="17" applyFont="1" applyFill="1" applyBorder="1">
      <alignment/>
      <protection/>
    </xf>
    <xf numFmtId="0" fontId="3" fillId="0" borderId="0" xfId="17" applyFont="1" applyFill="1">
      <alignment/>
      <protection/>
    </xf>
    <xf numFmtId="1" fontId="1" fillId="0" borderId="3" xfId="17" applyNumberFormat="1" applyFont="1" applyFill="1" applyBorder="1" applyAlignment="1">
      <alignment horizontal="center"/>
      <protection/>
    </xf>
    <xf numFmtId="0" fontId="21" fillId="0" borderId="0" xfId="17" applyFont="1">
      <alignment/>
      <protection/>
    </xf>
    <xf numFmtId="0" fontId="22" fillId="0" borderId="3" xfId="17" applyFont="1" applyFill="1" applyBorder="1" applyAlignment="1">
      <alignment horizontal="center" wrapText="1"/>
      <protection/>
    </xf>
    <xf numFmtId="0" fontId="3" fillId="0" borderId="3" xfId="17" applyFont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left" wrapText="1"/>
      <protection/>
    </xf>
    <xf numFmtId="0" fontId="2" fillId="0" borderId="0" xfId="17" applyFont="1" applyFill="1" applyBorder="1" applyAlignment="1">
      <alignment horizontal="left" wrapText="1"/>
      <protection/>
    </xf>
    <xf numFmtId="0" fontId="19" fillId="0" borderId="0" xfId="17" applyFont="1" applyFill="1" applyBorder="1" applyAlignment="1">
      <alignment horizontal="center" vertical="top"/>
      <protection/>
    </xf>
    <xf numFmtId="0" fontId="15" fillId="0" borderId="0" xfId="1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23" fillId="0" borderId="0" xfId="17" applyFont="1" applyFill="1" applyAlignment="1">
      <alignment horizontal="left" wrapText="1"/>
      <protection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propu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0\AppData\Local\Temp\Xl000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umpropua"/>
    </sheetNames>
    <definedNames>
      <definedName name="СумаПрописом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асигнувань"/>
      <sheetName val="План скорочений"/>
      <sheetName val="План скорочений спецфонд"/>
      <sheetName val="Кошторис"/>
      <sheetName val="Лімітна довідка"/>
    </sheetNames>
    <sheetDataSet>
      <sheetData sheetId="0">
        <row r="16">
          <cell r="A16" t="str">
            <v>24115593 Зеленівська загальноосвітня школа І-III ступенів № 38 Херсонської міської ради</v>
          </cell>
        </row>
        <row r="28">
          <cell r="O28">
            <v>5582424</v>
          </cell>
        </row>
        <row r="29">
          <cell r="O29">
            <v>1228132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677577</v>
          </cell>
        </row>
        <row r="34">
          <cell r="O34">
            <v>9840</v>
          </cell>
        </row>
        <row r="35">
          <cell r="O35">
            <v>0</v>
          </cell>
        </row>
        <row r="37">
          <cell r="O37">
            <v>792871</v>
          </cell>
        </row>
        <row r="38">
          <cell r="O38">
            <v>17630</v>
          </cell>
        </row>
        <row r="39">
          <cell r="O39">
            <v>122340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0</v>
          </cell>
        </row>
        <row r="44">
          <cell r="O44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5">
          <cell r="J55" t="str">
            <v>М.Б. Дехканова</v>
          </cell>
        </row>
        <row r="58">
          <cell r="J58" t="str">
            <v>С.І. Варгата</v>
          </cell>
        </row>
      </sheetData>
      <sheetData sheetId="2">
        <row r="11">
          <cell r="I11">
            <v>43475</v>
          </cell>
        </row>
        <row r="32">
          <cell r="O32">
            <v>11800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9"/>
  <sheetViews>
    <sheetView tabSelected="1" workbookViewId="0" topLeftCell="A1">
      <selection activeCell="A1" sqref="A1:IV16384"/>
    </sheetView>
  </sheetViews>
  <sheetFormatPr defaultColWidth="9.00390625" defaultRowHeight="14.25" customHeight="1"/>
  <cols>
    <col min="1" max="1" width="63.00390625" style="0" customWidth="1"/>
    <col min="2" max="2" width="11.125" style="0" bestFit="1" customWidth="1"/>
    <col min="3" max="3" width="12.375" style="0" customWidth="1"/>
    <col min="4" max="4" width="11.875" style="0" customWidth="1"/>
    <col min="5" max="5" width="12.625" style="0" customWidth="1"/>
    <col min="7" max="7" width="9.625" style="0" customWidth="1"/>
  </cols>
  <sheetData>
    <row r="1" spans="1:66" s="5" customFormat="1" ht="12.75" customHeight="1">
      <c r="A1" s="1"/>
      <c r="B1" s="2" t="s">
        <v>0</v>
      </c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s="5" customFormat="1" ht="12.75">
      <c r="A2" s="1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7" customFormat="1" ht="40.5" customHeight="1">
      <c r="A3" s="6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7" ht="15" customHeight="1">
      <c r="A4" s="8"/>
      <c r="B4" s="9" t="e">
        <f>CONCATENATE("Затверджений у сумі ",[1]!СумаПрописом(E30),"  ",E30," грн.")</f>
        <v>#NAME?</v>
      </c>
      <c r="C4" s="9"/>
      <c r="D4" s="9"/>
      <c r="E4" s="9"/>
      <c r="G4" s="10"/>
    </row>
    <row r="5" spans="1:5" ht="14.25" customHeight="1">
      <c r="A5" s="8"/>
      <c r="B5" s="11"/>
      <c r="C5" s="11"/>
      <c r="D5" s="11"/>
      <c r="E5" s="11"/>
    </row>
    <row r="6" spans="1:5" ht="10.5" customHeight="1">
      <c r="A6" s="12" t="s">
        <v>1</v>
      </c>
      <c r="B6" s="12"/>
      <c r="C6" s="12"/>
      <c r="D6" s="12"/>
      <c r="E6" s="12"/>
    </row>
    <row r="7" spans="1:5" ht="13.5" customHeight="1">
      <c r="A7" s="13"/>
      <c r="B7" s="14" t="s">
        <v>2</v>
      </c>
      <c r="C7" s="14"/>
      <c r="D7" s="14"/>
      <c r="E7" s="14"/>
    </row>
    <row r="8" spans="1:5" ht="9.75" customHeight="1">
      <c r="A8" s="12" t="s">
        <v>3</v>
      </c>
      <c r="B8" s="12"/>
      <c r="C8" s="12"/>
      <c r="D8" s="12"/>
      <c r="E8" s="12"/>
    </row>
    <row r="9" spans="1:5" ht="13.5" customHeight="1">
      <c r="A9" s="13"/>
      <c r="B9" s="15"/>
      <c r="C9" s="15"/>
      <c r="D9" s="14" t="s">
        <v>4</v>
      </c>
      <c r="E9" s="14"/>
    </row>
    <row r="10" spans="1:5" ht="10.5" customHeight="1">
      <c r="A10" s="16"/>
      <c r="B10" s="17" t="s">
        <v>5</v>
      </c>
      <c r="C10" s="17"/>
      <c r="D10" s="17" t="s">
        <v>6</v>
      </c>
      <c r="E10" s="17"/>
    </row>
    <row r="11" spans="1:5" ht="15" customHeight="1">
      <c r="A11" s="16"/>
      <c r="B11" s="18">
        <f>'[2]План скорочений спецфонд'!I11</f>
        <v>43475</v>
      </c>
      <c r="C11" s="14"/>
      <c r="D11" s="16"/>
      <c r="E11" s="16"/>
    </row>
    <row r="12" spans="1:5" ht="10.5" customHeight="1">
      <c r="A12" s="16"/>
      <c r="B12" s="19" t="s">
        <v>7</v>
      </c>
      <c r="C12" s="19"/>
      <c r="D12" s="16"/>
      <c r="E12" s="16"/>
    </row>
    <row r="13" spans="1:5" ht="26.25" customHeight="1">
      <c r="A13" s="20" t="s">
        <v>8</v>
      </c>
      <c r="B13" s="20"/>
      <c r="C13" s="20"/>
      <c r="D13" s="20"/>
      <c r="E13" s="20"/>
    </row>
    <row r="14" spans="1:5" ht="14.25" customHeight="1">
      <c r="A14" s="21" t="s">
        <v>9</v>
      </c>
      <c r="B14" s="21"/>
      <c r="C14" s="21"/>
      <c r="D14" s="21"/>
      <c r="E14" s="21"/>
    </row>
    <row r="15" spans="1:15" s="24" customFormat="1" ht="14.25" customHeight="1">
      <c r="A15" s="22" t="str">
        <f>'[2]План асигнувань'!A16:O16</f>
        <v>24115593 Зеленівська загальноосвітня школа І-III ступенів № 38 Херсонської міської ради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5" ht="11.25" customHeight="1">
      <c r="A16" s="17" t="s">
        <v>10</v>
      </c>
      <c r="B16" s="17"/>
      <c r="C16" s="17"/>
      <c r="D16" s="17"/>
      <c r="E16" s="25"/>
    </row>
    <row r="17" spans="1:5" ht="14.25" customHeight="1">
      <c r="A17" s="26" t="s">
        <v>11</v>
      </c>
      <c r="B17" s="25"/>
      <c r="C17" s="25"/>
      <c r="D17" s="25"/>
      <c r="E17" s="25"/>
    </row>
    <row r="18" spans="1:5" ht="11.25" customHeight="1">
      <c r="A18" s="27" t="s">
        <v>12</v>
      </c>
      <c r="B18" s="25"/>
      <c r="C18" s="25"/>
      <c r="D18" s="25"/>
      <c r="E18" s="25"/>
    </row>
    <row r="19" spans="1:5" ht="14.25" customHeight="1">
      <c r="A19" s="28" t="s">
        <v>13</v>
      </c>
      <c r="E19" s="29"/>
    </row>
    <row r="20" spans="1:6" ht="28.5" customHeight="1">
      <c r="A20" s="30" t="s">
        <v>14</v>
      </c>
      <c r="B20" s="30"/>
      <c r="C20" s="30"/>
      <c r="D20" s="30"/>
      <c r="E20" s="30"/>
      <c r="F20" s="31"/>
    </row>
    <row r="21" spans="1:5" ht="14.25" customHeight="1">
      <c r="A21" s="28" t="s">
        <v>15</v>
      </c>
      <c r="D21" s="32"/>
      <c r="E21" s="32"/>
    </row>
    <row r="22" spans="1:5" ht="13.5" customHeight="1">
      <c r="A22" s="33" t="s">
        <v>16</v>
      </c>
      <c r="B22" s="33"/>
      <c r="C22" s="33"/>
      <c r="D22" s="33"/>
      <c r="E22" s="33"/>
    </row>
    <row r="23" spans="1:5" ht="48.75" customHeight="1">
      <c r="A23" s="34" t="s">
        <v>17</v>
      </c>
      <c r="B23" s="34"/>
      <c r="C23" s="34"/>
      <c r="D23" s="34"/>
      <c r="E23" s="34"/>
    </row>
    <row r="24" spans="1:5" ht="33.75" customHeight="1">
      <c r="A24" s="35" t="s">
        <v>18</v>
      </c>
      <c r="B24" s="35"/>
      <c r="C24" s="35"/>
      <c r="D24" s="35"/>
      <c r="E24" s="35"/>
    </row>
    <row r="25" ht="9.75" customHeight="1">
      <c r="A25" s="36"/>
    </row>
    <row r="26" spans="1:5" ht="11.25" customHeight="1">
      <c r="A26" s="37" t="s">
        <v>19</v>
      </c>
      <c r="B26" s="37"/>
      <c r="C26" s="37"/>
      <c r="D26" s="37"/>
      <c r="E26" s="37"/>
    </row>
    <row r="27" spans="1:5" s="42" customFormat="1" ht="14.25" customHeight="1">
      <c r="A27" s="38" t="s">
        <v>20</v>
      </c>
      <c r="B27" s="39" t="s">
        <v>21</v>
      </c>
      <c r="C27" s="40" t="s">
        <v>22</v>
      </c>
      <c r="D27" s="40"/>
      <c r="E27" s="41" t="s">
        <v>23</v>
      </c>
    </row>
    <row r="28" spans="1:5" s="42" customFormat="1" ht="28.5" customHeight="1">
      <c r="A28" s="38"/>
      <c r="B28" s="39"/>
      <c r="C28" s="43" t="s">
        <v>24</v>
      </c>
      <c r="D28" s="43" t="s">
        <v>25</v>
      </c>
      <c r="E28" s="44"/>
    </row>
    <row r="29" spans="1:5" s="42" customFormat="1" ht="10.5" customHeight="1">
      <c r="A29" s="45">
        <v>1</v>
      </c>
      <c r="B29" s="45">
        <v>2</v>
      </c>
      <c r="C29" s="46">
        <v>3</v>
      </c>
      <c r="D29" s="46">
        <v>4</v>
      </c>
      <c r="E29" s="46">
        <v>5</v>
      </c>
    </row>
    <row r="30" spans="1:5" ht="14.25" customHeight="1">
      <c r="A30" s="47" t="s">
        <v>26</v>
      </c>
      <c r="B30" s="48" t="s">
        <v>27</v>
      </c>
      <c r="C30" s="49">
        <f>C47</f>
        <v>8430814</v>
      </c>
      <c r="D30" s="50">
        <f>D47</f>
        <v>255639</v>
      </c>
      <c r="E30" s="50">
        <f>SUM(C30:D30)</f>
        <v>8686453</v>
      </c>
    </row>
    <row r="31" spans="1:5" ht="14.25" customHeight="1">
      <c r="A31" s="51" t="s">
        <v>28</v>
      </c>
      <c r="B31" s="48" t="s">
        <v>27</v>
      </c>
      <c r="C31" s="52">
        <f>C30</f>
        <v>8430814</v>
      </c>
      <c r="D31" s="53" t="s">
        <v>27</v>
      </c>
      <c r="E31" s="52">
        <f>C31</f>
        <v>8430814</v>
      </c>
    </row>
    <row r="32" spans="1:5" ht="15.75" customHeight="1">
      <c r="A32" s="51" t="s">
        <v>29</v>
      </c>
      <c r="B32" s="48" t="s">
        <v>27</v>
      </c>
      <c r="C32" s="53" t="s">
        <v>27</v>
      </c>
      <c r="D32" s="52">
        <f>D30</f>
        <v>255639</v>
      </c>
      <c r="E32" s="52">
        <f>D32</f>
        <v>255639</v>
      </c>
    </row>
    <row r="33" spans="1:5" ht="30" customHeight="1">
      <c r="A33" s="54" t="s">
        <v>30</v>
      </c>
      <c r="B33" s="55">
        <v>25010000</v>
      </c>
      <c r="C33" s="56" t="s">
        <v>27</v>
      </c>
      <c r="D33" s="52">
        <f>SUM(D35:D38)</f>
        <v>243839</v>
      </c>
      <c r="E33" s="52">
        <f>D33</f>
        <v>243839</v>
      </c>
    </row>
    <row r="34" spans="1:5" ht="15.75" customHeight="1">
      <c r="A34" s="54" t="s">
        <v>31</v>
      </c>
      <c r="B34" s="57"/>
      <c r="C34" s="56"/>
      <c r="D34" s="58"/>
      <c r="E34" s="52"/>
    </row>
    <row r="35" spans="1:5" ht="27" customHeight="1">
      <c r="A35" s="59" t="s">
        <v>32</v>
      </c>
      <c r="B35" s="60">
        <v>25010100</v>
      </c>
      <c r="C35" s="56" t="s">
        <v>27</v>
      </c>
      <c r="D35" s="61">
        <f>D47-D36-D37-D38-D42</f>
        <v>163217</v>
      </c>
      <c r="E35" s="52">
        <f>D35</f>
        <v>163217</v>
      </c>
    </row>
    <row r="36" spans="1:5" ht="16.5" customHeight="1">
      <c r="A36" s="59" t="s">
        <v>33</v>
      </c>
      <c r="B36" s="60">
        <v>25010200</v>
      </c>
      <c r="C36" s="56" t="s">
        <v>27</v>
      </c>
      <c r="D36" s="58"/>
      <c r="E36" s="52">
        <f>D36</f>
        <v>0</v>
      </c>
    </row>
    <row r="37" spans="1:5" ht="15" customHeight="1">
      <c r="A37" s="59" t="s">
        <v>34</v>
      </c>
      <c r="B37" s="60">
        <v>25010300</v>
      </c>
      <c r="C37" s="56" t="s">
        <v>27</v>
      </c>
      <c r="D37" s="58">
        <v>56201</v>
      </c>
      <c r="E37" s="52">
        <f>D37</f>
        <v>56201</v>
      </c>
    </row>
    <row r="38" spans="1:5" ht="26.25" customHeight="1">
      <c r="A38" s="59" t="s">
        <v>35</v>
      </c>
      <c r="B38" s="60">
        <v>25010400</v>
      </c>
      <c r="C38" s="53"/>
      <c r="D38" s="52">
        <v>24421</v>
      </c>
      <c r="E38" s="52">
        <f>SUM(D38)</f>
        <v>24421</v>
      </c>
    </row>
    <row r="39" spans="1:5" ht="17.25" customHeight="1" hidden="1">
      <c r="A39" s="62" t="s">
        <v>36</v>
      </c>
      <c r="B39" s="57">
        <v>250200</v>
      </c>
      <c r="C39" s="56" t="s">
        <v>27</v>
      </c>
      <c r="D39" s="58">
        <f>D40+D41</f>
        <v>0</v>
      </c>
      <c r="E39" s="52">
        <f>SUM(D39)</f>
        <v>0</v>
      </c>
    </row>
    <row r="40" spans="1:5" ht="17.25" customHeight="1" hidden="1">
      <c r="A40" s="51" t="s">
        <v>37</v>
      </c>
      <c r="B40" s="63" t="s">
        <v>38</v>
      </c>
      <c r="C40" s="56" t="s">
        <v>27</v>
      </c>
      <c r="D40" s="52"/>
      <c r="E40" s="52">
        <f>SUM(D40)</f>
        <v>0</v>
      </c>
    </row>
    <row r="41" spans="1:5" ht="26.25" customHeight="1" hidden="1">
      <c r="A41" s="51" t="s">
        <v>39</v>
      </c>
      <c r="B41" s="60" t="s">
        <v>40</v>
      </c>
      <c r="C41" s="52" t="s">
        <v>27</v>
      </c>
      <c r="D41" s="52"/>
      <c r="E41" s="52">
        <f>SUM(D41)</f>
        <v>0</v>
      </c>
    </row>
    <row r="42" spans="1:5" ht="15" customHeight="1">
      <c r="A42" s="64" t="s">
        <v>41</v>
      </c>
      <c r="B42" s="56"/>
      <c r="C42" s="56" t="s">
        <v>27</v>
      </c>
      <c r="D42" s="65">
        <f>'[2]План скорочений спецфонд'!O32</f>
        <v>11800</v>
      </c>
      <c r="E42" s="52">
        <f>SUM(D42)</f>
        <v>11800</v>
      </c>
    </row>
    <row r="43" spans="1:5" ht="16.5" customHeight="1">
      <c r="A43" s="64" t="s">
        <v>42</v>
      </c>
      <c r="B43" s="56"/>
      <c r="C43" s="56" t="s">
        <v>27</v>
      </c>
      <c r="D43" s="66"/>
      <c r="E43" s="66"/>
    </row>
    <row r="44" spans="1:5" ht="30">
      <c r="A44" s="64" t="s">
        <v>43</v>
      </c>
      <c r="B44" s="60">
        <v>602400</v>
      </c>
      <c r="C44" s="52" t="s">
        <v>27</v>
      </c>
      <c r="D44" s="52">
        <f>D42</f>
        <v>11800</v>
      </c>
      <c r="E44" s="52">
        <f>E42</f>
        <v>11800</v>
      </c>
    </row>
    <row r="45" spans="1:5" ht="15" customHeight="1">
      <c r="A45" s="67" t="s">
        <v>44</v>
      </c>
      <c r="B45" s="56"/>
      <c r="C45" s="56" t="s">
        <v>27</v>
      </c>
      <c r="D45" s="66"/>
      <c r="E45" s="66"/>
    </row>
    <row r="46" spans="1:5" ht="28.5" customHeight="1">
      <c r="A46" s="68"/>
      <c r="B46" s="56"/>
      <c r="C46" s="56" t="s">
        <v>27</v>
      </c>
      <c r="D46" s="56" t="s">
        <v>45</v>
      </c>
      <c r="E46" s="56" t="s">
        <v>45</v>
      </c>
    </row>
    <row r="47" spans="1:5" ht="14.25" customHeight="1">
      <c r="A47" s="69" t="s">
        <v>46</v>
      </c>
      <c r="B47" s="48" t="s">
        <v>27</v>
      </c>
      <c r="C47" s="49">
        <f>C48+C84</f>
        <v>8430814</v>
      </c>
      <c r="D47" s="50">
        <f>D48+D84</f>
        <v>255639</v>
      </c>
      <c r="E47" s="50">
        <f>SUM(C47:D47)</f>
        <v>8686453</v>
      </c>
    </row>
    <row r="48" spans="1:5" ht="14.25" customHeight="1">
      <c r="A48" s="69" t="s">
        <v>47</v>
      </c>
      <c r="B48" s="48">
        <v>2000</v>
      </c>
      <c r="C48" s="61">
        <f>C49+C54+C72+C75+C79+C83</f>
        <v>8430814</v>
      </c>
      <c r="D48" s="61">
        <f>D49+D54+D72+D75+D79+D83</f>
        <v>243839</v>
      </c>
      <c r="E48" s="61">
        <f>SUM(C48:D48)</f>
        <v>8674653</v>
      </c>
    </row>
    <row r="49" spans="1:5" ht="14.25" customHeight="1">
      <c r="A49" s="70" t="s">
        <v>48</v>
      </c>
      <c r="B49" s="71">
        <v>2100</v>
      </c>
      <c r="C49" s="61">
        <f>C50+C53</f>
        <v>6810556</v>
      </c>
      <c r="D49" s="61">
        <f>D50+D53</f>
        <v>135698</v>
      </c>
      <c r="E49" s="61">
        <f>E50+E53</f>
        <v>6946254</v>
      </c>
    </row>
    <row r="50" spans="1:5" ht="14.25" customHeight="1">
      <c r="A50" s="72" t="s">
        <v>49</v>
      </c>
      <c r="B50" s="48">
        <v>2110</v>
      </c>
      <c r="C50" s="61">
        <f>C51+C52</f>
        <v>5582424</v>
      </c>
      <c r="D50" s="61">
        <f>D51+D52</f>
        <v>111228</v>
      </c>
      <c r="E50" s="52">
        <f>SUM(C50:D50)</f>
        <v>5693652</v>
      </c>
    </row>
    <row r="51" spans="1:5" ht="14.25" customHeight="1">
      <c r="A51" s="73" t="s">
        <v>50</v>
      </c>
      <c r="B51" s="48">
        <v>2111</v>
      </c>
      <c r="C51" s="61">
        <f>'[2]План асигнувань'!O28</f>
        <v>5582424</v>
      </c>
      <c r="D51" s="61">
        <v>111228</v>
      </c>
      <c r="E51" s="52">
        <f>SUM(C51:D51)</f>
        <v>5693652</v>
      </c>
    </row>
    <row r="52" spans="1:5" ht="14.25" customHeight="1">
      <c r="A52" s="73" t="s">
        <v>51</v>
      </c>
      <c r="B52" s="48">
        <v>2112</v>
      </c>
      <c r="C52" s="52"/>
      <c r="D52" s="52"/>
      <c r="E52" s="52">
        <f>SUM(C52:D52)</f>
        <v>0</v>
      </c>
    </row>
    <row r="53" spans="1:5" ht="14.25" customHeight="1">
      <c r="A53" s="72" t="s">
        <v>52</v>
      </c>
      <c r="B53" s="48">
        <v>2120</v>
      </c>
      <c r="C53" s="61">
        <f>'[2]План асигнувань'!O29</f>
        <v>1228132</v>
      </c>
      <c r="D53" s="61">
        <v>24470</v>
      </c>
      <c r="E53" s="61">
        <f>SUM(C53:D53)</f>
        <v>1252602</v>
      </c>
    </row>
    <row r="54" spans="1:5" ht="13.5" customHeight="1">
      <c r="A54" s="74" t="s">
        <v>53</v>
      </c>
      <c r="B54" s="53">
        <v>2200</v>
      </c>
      <c r="C54" s="61">
        <f>C55+C56+C57+C58+C59+C61+C62+C69</f>
        <v>1620258</v>
      </c>
      <c r="D54" s="61">
        <f>D55+D56+D57+D58+D59+D61+D62+D69</f>
        <v>108141</v>
      </c>
      <c r="E54" s="61">
        <f>SUM(C54:D54)</f>
        <v>1728399</v>
      </c>
    </row>
    <row r="55" spans="1:5" ht="13.5" customHeight="1">
      <c r="A55" s="75" t="s">
        <v>54</v>
      </c>
      <c r="B55" s="53">
        <v>2210</v>
      </c>
      <c r="C55" s="61">
        <f>'[2]План асигнувань'!O31</f>
        <v>0</v>
      </c>
      <c r="D55" s="61">
        <v>32921</v>
      </c>
      <c r="E55" s="52">
        <f aca="true" t="shared" si="0" ref="E55:E61">C55+D55</f>
        <v>32921</v>
      </c>
    </row>
    <row r="56" spans="1:5" ht="14.25" customHeight="1">
      <c r="A56" s="75" t="s">
        <v>55</v>
      </c>
      <c r="B56" s="48">
        <v>2220</v>
      </c>
      <c r="C56" s="61">
        <f>'[2]План асигнувань'!O32</f>
        <v>0</v>
      </c>
      <c r="D56" s="61"/>
      <c r="E56" s="52">
        <f t="shared" si="0"/>
        <v>0</v>
      </c>
    </row>
    <row r="57" spans="1:5" ht="14.25" customHeight="1">
      <c r="A57" s="75" t="s">
        <v>56</v>
      </c>
      <c r="B57" s="48">
        <v>2230</v>
      </c>
      <c r="C57" s="61">
        <f>'[2]План асигнувань'!O33</f>
        <v>677577</v>
      </c>
      <c r="D57" s="61">
        <v>8602</v>
      </c>
      <c r="E57" s="52">
        <f t="shared" si="0"/>
        <v>686179</v>
      </c>
    </row>
    <row r="58" spans="1:5" ht="14.25" customHeight="1">
      <c r="A58" s="75" t="s">
        <v>57</v>
      </c>
      <c r="B58" s="48">
        <v>2240</v>
      </c>
      <c r="C58" s="61">
        <f>'[2]План асигнувань'!O34</f>
        <v>9840</v>
      </c>
      <c r="D58" s="61">
        <v>1710</v>
      </c>
      <c r="E58" s="52">
        <f t="shared" si="0"/>
        <v>11550</v>
      </c>
    </row>
    <row r="59" spans="1:5" ht="14.25" customHeight="1">
      <c r="A59" s="75" t="s">
        <v>58</v>
      </c>
      <c r="B59" s="48">
        <v>2250</v>
      </c>
      <c r="C59" s="61">
        <f>'[2]План асигнувань'!O35</f>
        <v>0</v>
      </c>
      <c r="D59" s="61"/>
      <c r="E59" s="52">
        <f t="shared" si="0"/>
        <v>0</v>
      </c>
    </row>
    <row r="60" spans="1:5" ht="9.75" customHeight="1">
      <c r="A60" s="76" t="s">
        <v>59</v>
      </c>
      <c r="B60" s="76" t="s">
        <v>60</v>
      </c>
      <c r="C60" s="76" t="s">
        <v>61</v>
      </c>
      <c r="D60" s="76" t="s">
        <v>62</v>
      </c>
      <c r="E60" s="76" t="s">
        <v>63</v>
      </c>
    </row>
    <row r="61" spans="1:5" ht="15" customHeight="1">
      <c r="A61" s="77" t="s">
        <v>64</v>
      </c>
      <c r="B61" s="53">
        <v>2260</v>
      </c>
      <c r="C61" s="78"/>
      <c r="D61" s="78"/>
      <c r="E61" s="78">
        <f t="shared" si="0"/>
        <v>0</v>
      </c>
    </row>
    <row r="62" spans="1:5" ht="14.25" customHeight="1">
      <c r="A62" s="75" t="s">
        <v>65</v>
      </c>
      <c r="B62" s="79">
        <v>2270</v>
      </c>
      <c r="C62" s="61">
        <f>SUM(C63:C67)</f>
        <v>932841</v>
      </c>
      <c r="D62" s="52">
        <f>SUM(D63:D67)</f>
        <v>64908</v>
      </c>
      <c r="E62" s="52">
        <f>SUM(C62:D62)</f>
        <v>997749</v>
      </c>
    </row>
    <row r="63" spans="1:5" ht="14.25" customHeight="1">
      <c r="A63" s="73" t="s">
        <v>66</v>
      </c>
      <c r="B63" s="79">
        <v>2271</v>
      </c>
      <c r="C63" s="61">
        <f>'[2]План асигнувань'!O37</f>
        <v>792871</v>
      </c>
      <c r="D63" s="61">
        <v>8594</v>
      </c>
      <c r="E63" s="52">
        <f aca="true" t="shared" si="1" ref="E63:E109">C63+D63</f>
        <v>801465</v>
      </c>
    </row>
    <row r="64" spans="1:5" ht="14.25" customHeight="1">
      <c r="A64" s="73" t="s">
        <v>67</v>
      </c>
      <c r="B64" s="79">
        <v>2272</v>
      </c>
      <c r="C64" s="61">
        <f>'[2]План асигнувань'!O38</f>
        <v>17630</v>
      </c>
      <c r="D64" s="61">
        <v>1870</v>
      </c>
      <c r="E64" s="52">
        <f t="shared" si="1"/>
        <v>19500</v>
      </c>
    </row>
    <row r="65" spans="1:5" ht="14.25" customHeight="1">
      <c r="A65" s="73" t="s">
        <v>68</v>
      </c>
      <c r="B65" s="79">
        <v>2273</v>
      </c>
      <c r="C65" s="61">
        <f>'[2]План асигнувань'!O39</f>
        <v>122340</v>
      </c>
      <c r="D65" s="61">
        <v>54444</v>
      </c>
      <c r="E65" s="52">
        <f t="shared" si="1"/>
        <v>176784</v>
      </c>
    </row>
    <row r="66" spans="1:5" ht="14.25" customHeight="1">
      <c r="A66" s="73" t="s">
        <v>69</v>
      </c>
      <c r="B66" s="79">
        <v>2274</v>
      </c>
      <c r="C66" s="61">
        <f>'[2]План асигнувань'!O40</f>
        <v>0</v>
      </c>
      <c r="D66" s="61"/>
      <c r="E66" s="52">
        <f t="shared" si="1"/>
        <v>0</v>
      </c>
    </row>
    <row r="67" spans="1:5" ht="14.25" customHeight="1">
      <c r="A67" s="73" t="s">
        <v>70</v>
      </c>
      <c r="B67" s="79">
        <v>2275</v>
      </c>
      <c r="C67" s="61">
        <f>'[2]План асигнувань'!O41</f>
        <v>0</v>
      </c>
      <c r="D67" s="61"/>
      <c r="E67" s="52">
        <f t="shared" si="1"/>
        <v>0</v>
      </c>
    </row>
    <row r="68" spans="1:5" ht="14.25" customHeight="1">
      <c r="A68" s="73" t="s">
        <v>71</v>
      </c>
      <c r="B68" s="79">
        <v>2276</v>
      </c>
      <c r="C68" s="61"/>
      <c r="D68" s="61"/>
      <c r="E68" s="52">
        <f t="shared" si="1"/>
        <v>0</v>
      </c>
    </row>
    <row r="69" spans="1:5" ht="27.75" customHeight="1">
      <c r="A69" s="80" t="s">
        <v>72</v>
      </c>
      <c r="B69" s="53">
        <v>2280</v>
      </c>
      <c r="C69" s="52">
        <f>C70+C71</f>
        <v>0</v>
      </c>
      <c r="D69" s="52">
        <f>D70+D71</f>
        <v>0</v>
      </c>
      <c r="E69" s="52">
        <f t="shared" si="1"/>
        <v>0</v>
      </c>
    </row>
    <row r="70" spans="1:5" ht="27.75" customHeight="1">
      <c r="A70" s="73" t="s">
        <v>73</v>
      </c>
      <c r="B70" s="53">
        <v>2281</v>
      </c>
      <c r="C70" s="61">
        <f>'[2]План асигнувань'!O43</f>
        <v>0</v>
      </c>
      <c r="D70" s="61"/>
      <c r="E70" s="52">
        <f>SUM(C70:D70)</f>
        <v>0</v>
      </c>
    </row>
    <row r="71" spans="1:5" ht="29.25" customHeight="1">
      <c r="A71" s="73" t="s">
        <v>74</v>
      </c>
      <c r="B71" s="53">
        <v>2282</v>
      </c>
      <c r="C71" s="61">
        <f>'[2]План асигнувань'!O44</f>
        <v>0</v>
      </c>
      <c r="D71" s="61"/>
      <c r="E71" s="52">
        <f>SUM(C71:D71)</f>
        <v>0</v>
      </c>
    </row>
    <row r="72" spans="1:5" ht="13.5" customHeight="1">
      <c r="A72" s="72" t="s">
        <v>75</v>
      </c>
      <c r="B72" s="79">
        <v>2400</v>
      </c>
      <c r="C72" s="52">
        <f>C73+C74</f>
        <v>0</v>
      </c>
      <c r="D72" s="52">
        <f>D73+D74</f>
        <v>0</v>
      </c>
      <c r="E72" s="52">
        <f>E73+E74</f>
        <v>0</v>
      </c>
    </row>
    <row r="73" spans="1:5" ht="14.25" customHeight="1">
      <c r="A73" s="75" t="s">
        <v>76</v>
      </c>
      <c r="B73" s="81">
        <v>2410</v>
      </c>
      <c r="C73" s="52"/>
      <c r="D73" s="52"/>
      <c r="E73" s="52">
        <f t="shared" si="1"/>
        <v>0</v>
      </c>
    </row>
    <row r="74" spans="1:5" ht="14.25" customHeight="1">
      <c r="A74" s="75" t="s">
        <v>77</v>
      </c>
      <c r="B74" s="81">
        <v>2420</v>
      </c>
      <c r="C74" s="52"/>
      <c r="D74" s="52"/>
      <c r="E74" s="52">
        <f t="shared" si="1"/>
        <v>0</v>
      </c>
    </row>
    <row r="75" spans="1:5" ht="14.25" customHeight="1">
      <c r="A75" s="72" t="s">
        <v>78</v>
      </c>
      <c r="B75" s="79">
        <v>2600</v>
      </c>
      <c r="C75" s="52">
        <f>SUM(C76:C78)</f>
        <v>0</v>
      </c>
      <c r="D75" s="52">
        <f>SUM(D76:D78)</f>
        <v>0</v>
      </c>
      <c r="E75" s="52">
        <f t="shared" si="1"/>
        <v>0</v>
      </c>
    </row>
    <row r="76" spans="1:5" ht="15" customHeight="1">
      <c r="A76" s="75" t="s">
        <v>79</v>
      </c>
      <c r="B76" s="81">
        <v>2610</v>
      </c>
      <c r="C76" s="78"/>
      <c r="D76" s="78"/>
      <c r="E76" s="52">
        <f t="shared" si="1"/>
        <v>0</v>
      </c>
    </row>
    <row r="77" spans="1:5" ht="16.5" customHeight="1">
      <c r="A77" s="77" t="s">
        <v>80</v>
      </c>
      <c r="B77" s="81">
        <v>2620</v>
      </c>
      <c r="C77" s="78"/>
      <c r="D77" s="78"/>
      <c r="E77" s="52">
        <f t="shared" si="1"/>
        <v>0</v>
      </c>
    </row>
    <row r="78" spans="1:5" ht="30" customHeight="1">
      <c r="A78" s="77" t="s">
        <v>81</v>
      </c>
      <c r="B78" s="81">
        <v>2630</v>
      </c>
      <c r="C78" s="78"/>
      <c r="D78" s="78"/>
      <c r="E78" s="52">
        <f t="shared" si="1"/>
        <v>0</v>
      </c>
    </row>
    <row r="79" spans="1:5" ht="14.25" customHeight="1">
      <c r="A79" s="72" t="s">
        <v>82</v>
      </c>
      <c r="B79" s="79">
        <v>2700</v>
      </c>
      <c r="C79" s="52">
        <f>C80+C81+C82</f>
        <v>0</v>
      </c>
      <c r="D79" s="52">
        <f>D80+D81+D82</f>
        <v>0</v>
      </c>
      <c r="E79" s="52">
        <f t="shared" si="1"/>
        <v>0</v>
      </c>
    </row>
    <row r="80" spans="1:5" ht="14.25" customHeight="1">
      <c r="A80" s="75" t="s">
        <v>83</v>
      </c>
      <c r="B80" s="79">
        <v>2710</v>
      </c>
      <c r="C80" s="61">
        <f>'[2]План асигнувань'!O46</f>
        <v>0</v>
      </c>
      <c r="D80" s="61"/>
      <c r="E80" s="52">
        <f t="shared" si="1"/>
        <v>0</v>
      </c>
    </row>
    <row r="81" spans="1:5" ht="14.25" customHeight="1">
      <c r="A81" s="75" t="s">
        <v>84</v>
      </c>
      <c r="B81" s="79">
        <v>2720</v>
      </c>
      <c r="C81" s="61">
        <f>'[2]План асигнувань'!O47</f>
        <v>0</v>
      </c>
      <c r="D81" s="61"/>
      <c r="E81" s="52">
        <f t="shared" si="1"/>
        <v>0</v>
      </c>
    </row>
    <row r="82" spans="1:5" ht="14.25" customHeight="1">
      <c r="A82" s="75" t="s">
        <v>85</v>
      </c>
      <c r="B82" s="79">
        <v>2730</v>
      </c>
      <c r="C82" s="61">
        <f>'[2]План асигнувань'!O48</f>
        <v>0</v>
      </c>
      <c r="D82" s="61"/>
      <c r="E82" s="61">
        <f>C82+D82</f>
        <v>0</v>
      </c>
    </row>
    <row r="83" spans="1:5" ht="14.25" customHeight="1">
      <c r="A83" s="82" t="s">
        <v>86</v>
      </c>
      <c r="B83" s="79">
        <v>2800</v>
      </c>
      <c r="C83" s="61">
        <f>'[2]План асигнувань'!O49</f>
        <v>0</v>
      </c>
      <c r="D83" s="61"/>
      <c r="E83" s="61">
        <f>C83+D83</f>
        <v>0</v>
      </c>
    </row>
    <row r="84" spans="1:5" ht="15" customHeight="1">
      <c r="A84" s="69" t="s">
        <v>87</v>
      </c>
      <c r="B84" s="79">
        <v>3000</v>
      </c>
      <c r="C84" s="61">
        <f>C85+C97+C98+C99</f>
        <v>0</v>
      </c>
      <c r="D84" s="52">
        <f>D85+D97+D98+D99</f>
        <v>11800</v>
      </c>
      <c r="E84" s="52">
        <f t="shared" si="1"/>
        <v>11800</v>
      </c>
    </row>
    <row r="85" spans="1:5" ht="14.25" customHeight="1">
      <c r="A85" s="83" t="s">
        <v>88</v>
      </c>
      <c r="B85" s="79">
        <v>3100</v>
      </c>
      <c r="C85" s="61">
        <f>C86+C87+C90+C93</f>
        <v>0</v>
      </c>
      <c r="D85" s="61">
        <f>D86+D87+D90+D93</f>
        <v>11800</v>
      </c>
      <c r="E85" s="52">
        <f t="shared" si="1"/>
        <v>11800</v>
      </c>
    </row>
    <row r="86" spans="1:5" ht="15" customHeight="1">
      <c r="A86" s="84" t="s">
        <v>89</v>
      </c>
      <c r="B86" s="79">
        <v>3110</v>
      </c>
      <c r="C86" s="61"/>
      <c r="D86" s="61">
        <v>11800</v>
      </c>
      <c r="E86" s="52">
        <f t="shared" si="1"/>
        <v>11800</v>
      </c>
    </row>
    <row r="87" spans="1:5" ht="13.5" customHeight="1">
      <c r="A87" s="80" t="s">
        <v>90</v>
      </c>
      <c r="B87" s="79">
        <v>3120</v>
      </c>
      <c r="C87" s="52">
        <f>C88+C89</f>
        <v>0</v>
      </c>
      <c r="D87" s="52">
        <f>D88+D89</f>
        <v>0</v>
      </c>
      <c r="E87" s="52">
        <f>C87+D87</f>
        <v>0</v>
      </c>
    </row>
    <row r="88" spans="1:5" ht="14.25" customHeight="1">
      <c r="A88" s="85" t="s">
        <v>91</v>
      </c>
      <c r="B88" s="79">
        <v>3121</v>
      </c>
      <c r="C88" s="52"/>
      <c r="D88" s="52"/>
      <c r="E88" s="52">
        <f t="shared" si="1"/>
        <v>0</v>
      </c>
    </row>
    <row r="89" spans="1:5" ht="14.25" customHeight="1">
      <c r="A89" s="85" t="s">
        <v>92</v>
      </c>
      <c r="B89" s="79">
        <v>3122</v>
      </c>
      <c r="C89" s="86"/>
      <c r="D89" s="52"/>
      <c r="E89" s="52">
        <f t="shared" si="1"/>
        <v>0</v>
      </c>
    </row>
    <row r="90" spans="1:5" ht="14.25" customHeight="1">
      <c r="A90" s="80" t="s">
        <v>93</v>
      </c>
      <c r="B90" s="79">
        <v>3130</v>
      </c>
      <c r="C90" s="61">
        <f>C91+C92</f>
        <v>0</v>
      </c>
      <c r="D90" s="61">
        <f>D91+D92</f>
        <v>0</v>
      </c>
      <c r="E90" s="52">
        <f t="shared" si="1"/>
        <v>0</v>
      </c>
    </row>
    <row r="91" spans="1:5" ht="14.25" customHeight="1">
      <c r="A91" s="73" t="s">
        <v>94</v>
      </c>
      <c r="B91" s="79">
        <v>3131</v>
      </c>
      <c r="C91" s="52"/>
      <c r="D91" s="52"/>
      <c r="E91" s="52">
        <f t="shared" si="1"/>
        <v>0</v>
      </c>
    </row>
    <row r="92" spans="1:5" ht="14.25" customHeight="1">
      <c r="A92" s="87" t="s">
        <v>95</v>
      </c>
      <c r="B92" s="79">
        <v>3132</v>
      </c>
      <c r="C92" s="61"/>
      <c r="D92" s="61"/>
      <c r="E92" s="52">
        <f t="shared" si="1"/>
        <v>0</v>
      </c>
    </row>
    <row r="93" spans="1:66" s="90" customFormat="1" ht="15.75">
      <c r="A93" s="75" t="s">
        <v>96</v>
      </c>
      <c r="B93" s="81">
        <v>3140</v>
      </c>
      <c r="C93" s="58">
        <f>SUM(C94:C96)</f>
        <v>0</v>
      </c>
      <c r="D93" s="58">
        <f>SUM(D94:D96)</f>
        <v>0</v>
      </c>
      <c r="E93" s="52">
        <f t="shared" si="1"/>
        <v>0</v>
      </c>
      <c r="F93" s="88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92" customFormat="1" ht="15.75">
      <c r="A94" s="73" t="s">
        <v>97</v>
      </c>
      <c r="B94" s="81">
        <v>3141</v>
      </c>
      <c r="C94" s="65"/>
      <c r="D94" s="65"/>
      <c r="E94" s="52">
        <f t="shared" si="1"/>
        <v>0</v>
      </c>
      <c r="F94" s="9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s="92" customFormat="1" ht="14.25" customHeight="1">
      <c r="A95" s="73" t="s">
        <v>98</v>
      </c>
      <c r="B95" s="81">
        <v>3142</v>
      </c>
      <c r="C95" s="93"/>
      <c r="D95" s="93"/>
      <c r="E95" s="52">
        <f t="shared" si="1"/>
        <v>0</v>
      </c>
      <c r="F95" s="9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s="92" customFormat="1" ht="15.75">
      <c r="A96" s="73" t="s">
        <v>99</v>
      </c>
      <c r="B96" s="81">
        <v>3143</v>
      </c>
      <c r="C96" s="65"/>
      <c r="D96" s="65"/>
      <c r="E96" s="52">
        <f t="shared" si="1"/>
        <v>0</v>
      </c>
      <c r="F96" s="91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</row>
    <row r="97" spans="1:66" s="92" customFormat="1" ht="15.75">
      <c r="A97" s="75" t="s">
        <v>100</v>
      </c>
      <c r="B97" s="81">
        <v>3150</v>
      </c>
      <c r="C97" s="65"/>
      <c r="D97" s="65"/>
      <c r="E97" s="52">
        <f t="shared" si="1"/>
        <v>0</v>
      </c>
      <c r="F97" s="9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s="92" customFormat="1" ht="15.75">
      <c r="A98" s="75" t="s">
        <v>101</v>
      </c>
      <c r="B98" s="79">
        <v>3160</v>
      </c>
      <c r="C98" s="65"/>
      <c r="D98" s="65"/>
      <c r="E98" s="52">
        <f t="shared" si="1"/>
        <v>0</v>
      </c>
      <c r="F98" s="9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s="90" customFormat="1" ht="15.75">
      <c r="A99" s="75" t="s">
        <v>102</v>
      </c>
      <c r="B99" s="79">
        <v>3200</v>
      </c>
      <c r="C99" s="55"/>
      <c r="D99" s="55"/>
      <c r="E99" s="52">
        <f t="shared" si="1"/>
        <v>0</v>
      </c>
      <c r="F99" s="8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s="92" customFormat="1" ht="15.75" customHeight="1">
      <c r="A100" s="80" t="s">
        <v>103</v>
      </c>
      <c r="B100" s="79">
        <v>3210</v>
      </c>
      <c r="C100" s="55"/>
      <c r="D100" s="55"/>
      <c r="E100" s="52">
        <f t="shared" si="1"/>
        <v>0</v>
      </c>
      <c r="F100" s="9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s="92" customFormat="1" ht="17.25" customHeight="1">
      <c r="A101" s="77" t="s">
        <v>104</v>
      </c>
      <c r="B101" s="79">
        <v>3220</v>
      </c>
      <c r="C101" s="55"/>
      <c r="D101" s="55"/>
      <c r="E101" s="52">
        <f t="shared" si="1"/>
        <v>0</v>
      </c>
      <c r="F101" s="9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s="92" customFormat="1" ht="29.25" customHeight="1">
      <c r="A102" s="77" t="s">
        <v>105</v>
      </c>
      <c r="B102" s="79">
        <v>3230</v>
      </c>
      <c r="C102" s="55"/>
      <c r="D102" s="55"/>
      <c r="E102" s="52">
        <f t="shared" si="1"/>
        <v>0</v>
      </c>
      <c r="F102" s="9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s="92" customFormat="1" ht="16.5" customHeight="1">
      <c r="A103" s="75" t="s">
        <v>106</v>
      </c>
      <c r="B103" s="79">
        <v>3240</v>
      </c>
      <c r="C103" s="55"/>
      <c r="D103" s="55"/>
      <c r="E103" s="52">
        <f t="shared" si="1"/>
        <v>0</v>
      </c>
      <c r="F103" s="9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s="92" customFormat="1" ht="15" customHeight="1">
      <c r="A104" s="95" t="s">
        <v>107</v>
      </c>
      <c r="B104" s="81">
        <v>4110</v>
      </c>
      <c r="C104" s="55"/>
      <c r="D104" s="55"/>
      <c r="E104" s="52">
        <f t="shared" si="1"/>
        <v>0</v>
      </c>
      <c r="F104" s="9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s="92" customFormat="1" ht="16.5" customHeight="1">
      <c r="A105" s="73" t="s">
        <v>108</v>
      </c>
      <c r="B105" s="96">
        <v>4111</v>
      </c>
      <c r="C105" s="55"/>
      <c r="D105" s="55"/>
      <c r="E105" s="52">
        <f t="shared" si="1"/>
        <v>0</v>
      </c>
      <c r="F105" s="9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66" s="92" customFormat="1" ht="16.5" customHeight="1">
      <c r="A106" s="73" t="s">
        <v>109</v>
      </c>
      <c r="B106" s="96">
        <v>4112</v>
      </c>
      <c r="C106" s="55"/>
      <c r="D106" s="55"/>
      <c r="E106" s="52">
        <f t="shared" si="1"/>
        <v>0</v>
      </c>
      <c r="F106" s="9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 s="92" customFormat="1" ht="16.5" customHeight="1">
      <c r="A107" s="73" t="s">
        <v>110</v>
      </c>
      <c r="B107" s="96">
        <v>4113</v>
      </c>
      <c r="C107" s="55"/>
      <c r="D107" s="55"/>
      <c r="E107" s="52">
        <f t="shared" si="1"/>
        <v>0</v>
      </c>
      <c r="F107" s="9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s="92" customFormat="1" ht="16.5" customHeight="1">
      <c r="A108" s="95" t="s">
        <v>111</v>
      </c>
      <c r="B108" s="81">
        <v>4210</v>
      </c>
      <c r="C108" s="55"/>
      <c r="D108" s="55"/>
      <c r="E108" s="52">
        <f t="shared" si="1"/>
        <v>0</v>
      </c>
      <c r="F108" s="9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s="92" customFormat="1" ht="16.5" customHeight="1">
      <c r="A109" s="97" t="s">
        <v>112</v>
      </c>
      <c r="B109" s="79">
        <v>9000</v>
      </c>
      <c r="C109" s="55"/>
      <c r="D109" s="55"/>
      <c r="E109" s="52">
        <f t="shared" si="1"/>
        <v>0</v>
      </c>
      <c r="F109" s="9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s="92" customFormat="1" ht="3.75" customHeight="1" hidden="1">
      <c r="A110" s="98"/>
      <c r="B110" s="99"/>
      <c r="C110" s="100"/>
      <c r="D110" s="100"/>
      <c r="E110" s="101"/>
      <c r="F110" s="9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4" ht="21" customHeight="1">
      <c r="A111" s="28" t="s">
        <v>113</v>
      </c>
      <c r="B111" s="102"/>
      <c r="C111" s="14" t="str">
        <f>'[2]План асигнувань'!J55</f>
        <v>М.Б. Дехканова</v>
      </c>
      <c r="D111" s="14"/>
    </row>
    <row r="112" spans="1:5" ht="11.25" customHeight="1">
      <c r="A112" s="19" t="s">
        <v>114</v>
      </c>
      <c r="B112" s="19"/>
      <c r="C112" s="19"/>
      <c r="D112" s="19"/>
      <c r="E112" s="19"/>
    </row>
    <row r="113" ht="15.75" customHeight="1">
      <c r="A113" s="28" t="s">
        <v>115</v>
      </c>
    </row>
    <row r="114" spans="1:4" ht="14.25" customHeight="1">
      <c r="A114" s="28" t="s">
        <v>116</v>
      </c>
      <c r="B114" s="102"/>
      <c r="C114" s="14" t="str">
        <f>'[2]План асигнувань'!J58</f>
        <v>С.І. Варгата</v>
      </c>
      <c r="D114" s="14"/>
    </row>
    <row r="115" spans="1:5" ht="11.25" customHeight="1">
      <c r="A115" s="19" t="s">
        <v>114</v>
      </c>
      <c r="B115" s="19"/>
      <c r="C115" s="19"/>
      <c r="D115" s="19"/>
      <c r="E115" s="19"/>
    </row>
    <row r="116" ht="14.25" customHeight="1">
      <c r="A116" s="103">
        <f>B11</f>
        <v>43475</v>
      </c>
    </row>
    <row r="117" ht="14.25" customHeight="1">
      <c r="A117" s="27" t="s">
        <v>117</v>
      </c>
    </row>
    <row r="118" ht="14.25" customHeight="1">
      <c r="A118" s="28" t="s">
        <v>118</v>
      </c>
    </row>
    <row r="119" spans="1:5" ht="12.75" customHeight="1">
      <c r="A119" s="104" t="s">
        <v>119</v>
      </c>
      <c r="B119" s="104"/>
      <c r="C119" s="104"/>
      <c r="D119" s="104"/>
      <c r="E119" s="104"/>
    </row>
  </sheetData>
  <mergeCells count="29">
    <mergeCell ref="A115:E115"/>
    <mergeCell ref="A119:E119"/>
    <mergeCell ref="A45:A46"/>
    <mergeCell ref="C111:D111"/>
    <mergeCell ref="A112:E112"/>
    <mergeCell ref="C114:D114"/>
    <mergeCell ref="A23:E23"/>
    <mergeCell ref="A24:E24"/>
    <mergeCell ref="A26:E26"/>
    <mergeCell ref="A27:A28"/>
    <mergeCell ref="B27:B28"/>
    <mergeCell ref="C27:D27"/>
    <mergeCell ref="E27:E28"/>
    <mergeCell ref="A15:E15"/>
    <mergeCell ref="A16:D16"/>
    <mergeCell ref="A20:E20"/>
    <mergeCell ref="A22:E22"/>
    <mergeCell ref="B11:C11"/>
    <mergeCell ref="B12:C12"/>
    <mergeCell ref="A13:E13"/>
    <mergeCell ref="A14:E14"/>
    <mergeCell ref="A8:E8"/>
    <mergeCell ref="D9:E9"/>
    <mergeCell ref="B10:C10"/>
    <mergeCell ref="D10:E10"/>
    <mergeCell ref="B1:E3"/>
    <mergeCell ref="B4:E5"/>
    <mergeCell ref="A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User10</cp:lastModifiedBy>
  <dcterms:created xsi:type="dcterms:W3CDTF">2019-11-27T07:08:04Z</dcterms:created>
  <dcterms:modified xsi:type="dcterms:W3CDTF">2019-11-27T07:08:56Z</dcterms:modified>
  <cp:category/>
  <cp:version/>
  <cp:contentType/>
  <cp:contentStatus/>
</cp:coreProperties>
</file>